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300" windowWidth="15480" windowHeight="11640" tabRatio="589"/>
  </bookViews>
  <sheets>
    <sheet name="lotti 14FAR006,2" sheetId="1" r:id="rId1"/>
  </sheets>
  <definedNames>
    <definedName name="_xlnm._FilterDatabase" localSheetId="0" hidden="1">'lotti 14FAR006,2'!#REF!</definedName>
    <definedName name="_xlnm.Print_Area" localSheetId="0">'lotti 14FAR006,2'!$A$1:$O$13</definedName>
  </definedNames>
  <calcPr calcId="125725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N3"/>
  <c r="N4"/>
  <c r="N5"/>
  <c r="N6"/>
  <c r="N7"/>
  <c r="N8"/>
  <c r="N9"/>
  <c r="N10"/>
  <c r="N11"/>
  <c r="N12"/>
  <c r="N13"/>
  <c r="M3"/>
  <c r="M4"/>
  <c r="M5"/>
  <c r="M6"/>
  <c r="M7"/>
  <c r="M8"/>
  <c r="M9"/>
  <c r="M10"/>
  <c r="M11"/>
  <c r="M12"/>
  <c r="M13"/>
  <c r="L3"/>
  <c r="L4"/>
  <c r="L5"/>
  <c r="L6"/>
  <c r="L7"/>
  <c r="L8"/>
  <c r="L9"/>
  <c r="L10"/>
  <c r="L11"/>
  <c r="L12"/>
  <c r="L13"/>
  <c r="K6"/>
  <c r="O2" l="1"/>
  <c r="N2"/>
  <c r="M2"/>
  <c r="L2"/>
  <c r="J3" l="1"/>
  <c r="J4"/>
  <c r="J5"/>
  <c r="J6"/>
  <c r="J7"/>
  <c r="J8"/>
  <c r="J9"/>
  <c r="J11"/>
  <c r="J12"/>
  <c r="J13"/>
  <c r="J2"/>
</calcChain>
</file>

<file path=xl/sharedStrings.xml><?xml version="1.0" encoding="utf-8"?>
<sst xmlns="http://schemas.openxmlformats.org/spreadsheetml/2006/main" count="40" uniqueCount="33">
  <si>
    <t>u.m.</t>
  </si>
  <si>
    <t>siringa</t>
  </si>
  <si>
    <t>kit</t>
  </si>
  <si>
    <t>fiala/flacone</t>
  </si>
  <si>
    <t>21a</t>
  </si>
  <si>
    <t>Soluzione salina bilanciata oftalmica sterile da 15ml</t>
  </si>
  <si>
    <t>21b</t>
  </si>
  <si>
    <t>Soluzione salina bilanciata oftalmica sterile da 500ml</t>
  </si>
  <si>
    <t>AAS2</t>
  </si>
  <si>
    <t>AAS3</t>
  </si>
  <si>
    <t>AAS5</t>
  </si>
  <si>
    <t>TOTALE</t>
  </si>
  <si>
    <t>Acido ialuronico sale sodico tra 1,4% a 1,6%, PM tra 1,5 mDa e 4 mDa, viscosità tra 120 e 600 Pa.s. volume ≥ 0,80 ml</t>
  </si>
  <si>
    <t>Riboflavina 0,1%, max 3ml</t>
  </si>
  <si>
    <t>Soluzione salina bilanciata sterile arricchita con destrosio, glutatione e bicarbonato in fc da 500 ml</t>
  </si>
  <si>
    <t>kit per iontoforesi + Riboflavina 0,1% 1,5ml</t>
  </si>
  <si>
    <t>KIT</t>
  </si>
  <si>
    <t>Acido ialuronico sale sodico 1,2% viscosità compresa tra 8000 e 10.000 cps; siringa preriempita da 1 ml</t>
  </si>
  <si>
    <t>Colorante Blulife  per la colorazione della ILM in chirurgia vitreoretinica (vol 0,5/1 ml max)</t>
  </si>
  <si>
    <t>COLORANTI</t>
  </si>
  <si>
    <t>Colorante intraoculare composto da luteina solubile, brilliant blue e trypan blue  diretto al miglioramento della membrana limitante interna (vol 0,5/1 ml max)</t>
  </si>
  <si>
    <t>ASUIUD</t>
  </si>
  <si>
    <t>ASUITS</t>
  </si>
  <si>
    <t xml:space="preserve"> BURLO</t>
  </si>
  <si>
    <t>LOTTO</t>
  </si>
  <si>
    <t>DESCRIZONE</t>
  </si>
  <si>
    <t>OPZIONE 20%</t>
  </si>
  <si>
    <t>OPZIONE 6 MESI</t>
  </si>
  <si>
    <t>TOTALE  CON OPZIONI</t>
  </si>
  <si>
    <t>CAUZIONE PROVVISORIA</t>
  </si>
  <si>
    <t>Acido ialuronico sale sodico tra 1,00% e 1,4%, PM tra 1,8 e 3,6 mDa, volume ≥ 0,8 ml
+
Acido ialuronico sale sodico tra 1,8% e 2,8%, PM ≥ 2,7 mDa, volume ≥ 0,55 ml
(non necessariamente conservabile a temperatura ambiente)</t>
  </si>
  <si>
    <t>Associzione di due coloranti brillinat blu+Trypan blue per la colorazione della membrana ILM e della membrana epiretinica in chirurgia vitroretinica (vol 0,5/1 ml max)</t>
  </si>
  <si>
    <t>IMPORTO LOTTO NON SUPERABILE PENA ESCLUSIONE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</si>
</sst>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mbria"/>
      <family val="1"/>
      <scheme val="major"/>
    </font>
    <font>
      <i/>
      <sz val="11"/>
      <color rgb="FF000000"/>
      <name val="Cambria"/>
      <family val="1"/>
      <scheme val="major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i/>
      <sz val="11"/>
      <color rgb="FF000000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4" fillId="0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left" wrapText="1"/>
    </xf>
    <xf numFmtId="0" fontId="5" fillId="0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5" fillId="0" borderId="1" xfId="1" applyFont="1" applyFill="1" applyBorder="1" applyAlignment="1">
      <alignment horizontal="left" wrapText="1"/>
    </xf>
    <xf numFmtId="0" fontId="5" fillId="0" borderId="1" xfId="1" applyFont="1" applyBorder="1" applyAlignment="1">
      <alignment horizontal="center" wrapText="1"/>
    </xf>
    <xf numFmtId="0" fontId="5" fillId="0" borderId="1" xfId="2" applyFont="1" applyFill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4" fontId="2" fillId="0" borderId="0" xfId="0" applyNumberFormat="1" applyFont="1" applyBorder="1" applyAlignment="1">
      <alignment wrapText="1"/>
    </xf>
    <xf numFmtId="4" fontId="3" fillId="0" borderId="0" xfId="0" applyNumberFormat="1" applyFont="1" applyBorder="1" applyAlignment="1">
      <alignment wrapText="1"/>
    </xf>
  </cellXfs>
  <cellStyles count="4">
    <cellStyle name="Normale" xfId="0" builtinId="0"/>
    <cellStyle name="Normale 2" xfId="1"/>
    <cellStyle name="Normale 2 2" xfId="2"/>
    <cellStyle name="Normale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"/>
  <sheetViews>
    <sheetView tabSelected="1" zoomScaleNormal="100" workbookViewId="0">
      <pane xSplit="1" ySplit="1" topLeftCell="C4" activePane="bottomRight" state="frozen"/>
      <selection pane="topRight" activeCell="E1" sqref="E1"/>
      <selection pane="bottomLeft" activeCell="A2" sqref="A2"/>
      <selection pane="bottomRight" activeCell="K14" sqref="K14:N18"/>
    </sheetView>
  </sheetViews>
  <sheetFormatPr defaultRowHeight="14.25"/>
  <cols>
    <col min="1" max="1" width="8.140625" style="9" bestFit="1" customWidth="1"/>
    <col min="2" max="2" width="69.5703125" style="9" customWidth="1"/>
    <col min="3" max="3" width="12.42578125" style="9" bestFit="1" customWidth="1"/>
    <col min="4" max="9" width="9.42578125" style="18" customWidth="1"/>
    <col min="10" max="10" width="9.42578125" style="16" customWidth="1"/>
    <col min="11" max="11" width="18.140625" style="26" customWidth="1"/>
    <col min="12" max="13" width="16.85546875" style="26" customWidth="1"/>
    <col min="14" max="14" width="16.28515625" style="26" customWidth="1"/>
    <col min="15" max="15" width="16" style="26" customWidth="1"/>
    <col min="16" max="16384" width="9.140625" style="9"/>
  </cols>
  <sheetData>
    <row r="1" spans="1:15" s="8" customFormat="1" ht="45.75" customHeight="1">
      <c r="A1" s="1" t="s">
        <v>24</v>
      </c>
      <c r="B1" s="1" t="s">
        <v>25</v>
      </c>
      <c r="C1" s="1" t="s">
        <v>0</v>
      </c>
      <c r="D1" s="22" t="s">
        <v>8</v>
      </c>
      <c r="E1" s="22" t="s">
        <v>9</v>
      </c>
      <c r="F1" s="22" t="s">
        <v>10</v>
      </c>
      <c r="G1" s="22" t="s">
        <v>21</v>
      </c>
      <c r="H1" s="22" t="s">
        <v>22</v>
      </c>
      <c r="I1" s="22" t="s">
        <v>23</v>
      </c>
      <c r="J1" s="15" t="s">
        <v>11</v>
      </c>
      <c r="K1" s="23" t="s">
        <v>32</v>
      </c>
      <c r="L1" s="23" t="s">
        <v>26</v>
      </c>
      <c r="M1" s="23" t="s">
        <v>27</v>
      </c>
      <c r="N1" s="23" t="s">
        <v>28</v>
      </c>
      <c r="O1" s="23" t="s">
        <v>29</v>
      </c>
    </row>
    <row r="2" spans="1:15" ht="28.5">
      <c r="A2" s="12">
        <v>8</v>
      </c>
      <c r="B2" s="13" t="s">
        <v>12</v>
      </c>
      <c r="C2" s="14" t="s">
        <v>1</v>
      </c>
      <c r="D2" s="17">
        <v>200</v>
      </c>
      <c r="E2" s="17"/>
      <c r="F2" s="17"/>
      <c r="G2" s="17">
        <v>700</v>
      </c>
      <c r="H2" s="17"/>
      <c r="I2" s="17"/>
      <c r="J2" s="15">
        <f>SUM(D2:I2)</f>
        <v>900</v>
      </c>
      <c r="K2" s="24">
        <v>9900</v>
      </c>
      <c r="L2" s="24">
        <f>K2*20/100</f>
        <v>1980</v>
      </c>
      <c r="M2" s="24">
        <f>K2/24*6</f>
        <v>2475</v>
      </c>
      <c r="N2" s="24">
        <f>M2+L2+K2</f>
        <v>14355</v>
      </c>
      <c r="O2" s="24">
        <f>K2*2/100</f>
        <v>198</v>
      </c>
    </row>
    <row r="3" spans="1:15" ht="85.5">
      <c r="A3" s="4">
        <v>12</v>
      </c>
      <c r="B3" s="5" t="s">
        <v>30</v>
      </c>
      <c r="C3" s="6" t="s">
        <v>2</v>
      </c>
      <c r="D3" s="17"/>
      <c r="E3" s="17"/>
      <c r="F3" s="17"/>
      <c r="G3" s="17"/>
      <c r="H3" s="17"/>
      <c r="I3" s="17">
        <v>40</v>
      </c>
      <c r="J3" s="15">
        <f t="shared" ref="J3:J13" si="0">SUM(D3:I3)</f>
        <v>40</v>
      </c>
      <c r="K3" s="24">
        <v>1400</v>
      </c>
      <c r="L3" s="24">
        <f t="shared" ref="L3:L13" si="1">K3*20/100</f>
        <v>280</v>
      </c>
      <c r="M3" s="24">
        <f t="shared" ref="M3:M13" si="2">K3/24*6</f>
        <v>350</v>
      </c>
      <c r="N3" s="24">
        <f t="shared" ref="N3:N13" si="3">M3+L3+K3</f>
        <v>2030</v>
      </c>
      <c r="O3" s="24">
        <f t="shared" ref="O3:O13" si="4">K3*2/100</f>
        <v>28</v>
      </c>
    </row>
    <row r="4" spans="1:15" ht="28.5">
      <c r="A4" s="1">
        <v>29</v>
      </c>
      <c r="B4" s="5" t="s">
        <v>17</v>
      </c>
      <c r="C4" s="6" t="s">
        <v>3</v>
      </c>
      <c r="D4" s="17">
        <v>100</v>
      </c>
      <c r="E4" s="17"/>
      <c r="F4" s="17"/>
      <c r="G4" s="17">
        <v>50</v>
      </c>
      <c r="H4" s="17"/>
      <c r="I4" s="17">
        <v>120</v>
      </c>
      <c r="J4" s="15">
        <f t="shared" si="0"/>
        <v>270</v>
      </c>
      <c r="K4" s="24">
        <v>3300</v>
      </c>
      <c r="L4" s="24">
        <f t="shared" si="1"/>
        <v>660</v>
      </c>
      <c r="M4" s="24">
        <f t="shared" si="2"/>
        <v>825</v>
      </c>
      <c r="N4" s="24">
        <f t="shared" si="3"/>
        <v>4785</v>
      </c>
      <c r="O4" s="24">
        <f t="shared" si="4"/>
        <v>66</v>
      </c>
    </row>
    <row r="5" spans="1:15">
      <c r="A5" s="4">
        <v>18</v>
      </c>
      <c r="B5" s="7" t="s">
        <v>13</v>
      </c>
      <c r="C5" s="6" t="s">
        <v>3</v>
      </c>
      <c r="D5" s="17">
        <v>20</v>
      </c>
      <c r="E5" s="17"/>
      <c r="F5" s="17">
        <v>120</v>
      </c>
      <c r="G5" s="17"/>
      <c r="H5" s="17"/>
      <c r="I5" s="17"/>
      <c r="J5" s="15">
        <f t="shared" si="0"/>
        <v>140</v>
      </c>
      <c r="K5" s="24">
        <v>29200</v>
      </c>
      <c r="L5" s="24">
        <f t="shared" si="1"/>
        <v>5840</v>
      </c>
      <c r="M5" s="24">
        <f t="shared" si="2"/>
        <v>7300</v>
      </c>
      <c r="N5" s="24">
        <f t="shared" si="3"/>
        <v>42340</v>
      </c>
      <c r="O5" s="24">
        <f t="shared" si="4"/>
        <v>584</v>
      </c>
    </row>
    <row r="6" spans="1:15" s="10" customFormat="1">
      <c r="A6" s="1">
        <v>19</v>
      </c>
      <c r="B6" s="7" t="s">
        <v>15</v>
      </c>
      <c r="C6" s="3" t="s">
        <v>16</v>
      </c>
      <c r="D6" s="19">
        <v>200</v>
      </c>
      <c r="E6" s="19"/>
      <c r="F6" s="19">
        <v>50</v>
      </c>
      <c r="G6" s="19">
        <v>1</v>
      </c>
      <c r="H6" s="19"/>
      <c r="I6" s="19"/>
      <c r="J6" s="22">
        <f t="shared" si="0"/>
        <v>251</v>
      </c>
      <c r="K6" s="25">
        <f>J6*260</f>
        <v>65260</v>
      </c>
      <c r="L6" s="24">
        <f t="shared" si="1"/>
        <v>13052</v>
      </c>
      <c r="M6" s="24">
        <f t="shared" si="2"/>
        <v>16315</v>
      </c>
      <c r="N6" s="24">
        <f t="shared" si="3"/>
        <v>94627</v>
      </c>
      <c r="O6" s="24">
        <f t="shared" si="4"/>
        <v>1305.2</v>
      </c>
    </row>
    <row r="7" spans="1:15" ht="25.5" customHeight="1">
      <c r="A7" s="4">
        <v>22</v>
      </c>
      <c r="B7" s="2" t="s">
        <v>14</v>
      </c>
      <c r="C7" s="6" t="s">
        <v>3</v>
      </c>
      <c r="D7" s="17">
        <v>400</v>
      </c>
      <c r="E7" s="17"/>
      <c r="F7" s="17">
        <v>1900</v>
      </c>
      <c r="G7" s="17">
        <v>300</v>
      </c>
      <c r="H7" s="17">
        <v>900</v>
      </c>
      <c r="I7" s="17">
        <v>24</v>
      </c>
      <c r="J7" s="15">
        <f t="shared" si="0"/>
        <v>3524</v>
      </c>
      <c r="K7" s="24">
        <v>53000</v>
      </c>
      <c r="L7" s="24">
        <f t="shared" si="1"/>
        <v>10600</v>
      </c>
      <c r="M7" s="24">
        <f t="shared" si="2"/>
        <v>13250</v>
      </c>
      <c r="N7" s="24">
        <f t="shared" si="3"/>
        <v>76850</v>
      </c>
      <c r="O7" s="24">
        <f t="shared" si="4"/>
        <v>1060</v>
      </c>
    </row>
    <row r="8" spans="1:15" s="10" customFormat="1">
      <c r="A8" s="1" t="s">
        <v>4</v>
      </c>
      <c r="B8" s="5" t="s">
        <v>5</v>
      </c>
      <c r="C8" s="3" t="s">
        <v>3</v>
      </c>
      <c r="D8" s="19"/>
      <c r="E8" s="19"/>
      <c r="F8" s="19">
        <v>7800</v>
      </c>
      <c r="G8" s="19">
        <v>5500</v>
      </c>
      <c r="H8" s="19">
        <v>1500</v>
      </c>
      <c r="I8" s="19">
        <v>600</v>
      </c>
      <c r="J8" s="15">
        <f t="shared" si="0"/>
        <v>15400</v>
      </c>
      <c r="K8" s="24">
        <v>26200</v>
      </c>
      <c r="L8" s="24">
        <f t="shared" si="1"/>
        <v>5240</v>
      </c>
      <c r="M8" s="24">
        <f t="shared" si="2"/>
        <v>6550</v>
      </c>
      <c r="N8" s="24">
        <f t="shared" si="3"/>
        <v>37990</v>
      </c>
      <c r="O8" s="24">
        <f t="shared" si="4"/>
        <v>524</v>
      </c>
    </row>
    <row r="9" spans="1:15" s="10" customFormat="1">
      <c r="A9" s="1" t="s">
        <v>6</v>
      </c>
      <c r="B9" s="5" t="s">
        <v>7</v>
      </c>
      <c r="C9" s="3" t="s">
        <v>3</v>
      </c>
      <c r="D9" s="19">
        <v>400</v>
      </c>
      <c r="E9" s="19">
        <v>1200</v>
      </c>
      <c r="F9" s="19">
        <v>12500</v>
      </c>
      <c r="G9" s="19">
        <v>4000</v>
      </c>
      <c r="H9" s="19">
        <v>5500</v>
      </c>
      <c r="I9" s="19"/>
      <c r="J9" s="15">
        <f t="shared" si="0"/>
        <v>23600</v>
      </c>
      <c r="K9" s="24">
        <v>71000</v>
      </c>
      <c r="L9" s="24">
        <f t="shared" si="1"/>
        <v>14200</v>
      </c>
      <c r="M9" s="24">
        <f t="shared" si="2"/>
        <v>17750</v>
      </c>
      <c r="N9" s="24">
        <f t="shared" si="3"/>
        <v>102950</v>
      </c>
      <c r="O9" s="24">
        <f t="shared" si="4"/>
        <v>1420</v>
      </c>
    </row>
    <row r="10" spans="1:15" s="10" customFormat="1">
      <c r="A10" s="1"/>
      <c r="B10" s="5" t="s">
        <v>19</v>
      </c>
      <c r="C10" s="3"/>
      <c r="D10" s="19"/>
      <c r="E10" s="19"/>
      <c r="F10" s="19"/>
      <c r="G10" s="19"/>
      <c r="H10" s="19"/>
      <c r="I10" s="19"/>
      <c r="J10" s="15"/>
      <c r="K10" s="24"/>
      <c r="L10" s="24">
        <f t="shared" si="1"/>
        <v>0</v>
      </c>
      <c r="M10" s="24">
        <f t="shared" si="2"/>
        <v>0</v>
      </c>
      <c r="N10" s="24">
        <f t="shared" si="3"/>
        <v>0</v>
      </c>
      <c r="O10" s="24">
        <f t="shared" si="4"/>
        <v>0</v>
      </c>
    </row>
    <row r="11" spans="1:15" s="10" customFormat="1" ht="42.75">
      <c r="A11" s="1">
        <v>16</v>
      </c>
      <c r="B11" s="5" t="s">
        <v>31</v>
      </c>
      <c r="C11" s="3" t="s">
        <v>3</v>
      </c>
      <c r="D11" s="19">
        <v>600</v>
      </c>
      <c r="E11" s="19"/>
      <c r="F11" s="19">
        <v>900</v>
      </c>
      <c r="G11" s="19">
        <v>600</v>
      </c>
      <c r="H11" s="19">
        <v>180</v>
      </c>
      <c r="I11" s="19"/>
      <c r="J11" s="15">
        <f t="shared" si="0"/>
        <v>2280</v>
      </c>
      <c r="K11" s="24">
        <v>45600</v>
      </c>
      <c r="L11" s="24">
        <f t="shared" si="1"/>
        <v>9120</v>
      </c>
      <c r="M11" s="24">
        <f t="shared" si="2"/>
        <v>11400</v>
      </c>
      <c r="N11" s="24">
        <f t="shared" si="3"/>
        <v>66120</v>
      </c>
      <c r="O11" s="24">
        <f t="shared" si="4"/>
        <v>912</v>
      </c>
    </row>
    <row r="12" spans="1:15" s="10" customFormat="1" ht="35.25" customHeight="1">
      <c r="A12" s="1">
        <v>26</v>
      </c>
      <c r="B12" s="5" t="s">
        <v>18</v>
      </c>
      <c r="C12" s="3" t="s">
        <v>3</v>
      </c>
      <c r="D12" s="19">
        <v>100</v>
      </c>
      <c r="E12" s="19"/>
      <c r="F12" s="19"/>
      <c r="G12" s="19"/>
      <c r="H12" s="19"/>
      <c r="I12" s="19"/>
      <c r="J12" s="15">
        <f t="shared" si="0"/>
        <v>100</v>
      </c>
      <c r="K12" s="24">
        <v>4100</v>
      </c>
      <c r="L12" s="24">
        <f t="shared" si="1"/>
        <v>820</v>
      </c>
      <c r="M12" s="24">
        <f t="shared" si="2"/>
        <v>1025</v>
      </c>
      <c r="N12" s="24">
        <f t="shared" si="3"/>
        <v>5945</v>
      </c>
      <c r="O12" s="24">
        <f t="shared" si="4"/>
        <v>82</v>
      </c>
    </row>
    <row r="13" spans="1:15" s="10" customFormat="1" ht="42.75">
      <c r="A13" s="1">
        <v>27</v>
      </c>
      <c r="B13" s="5" t="s">
        <v>20</v>
      </c>
      <c r="C13" s="3" t="s">
        <v>3</v>
      </c>
      <c r="D13" s="19">
        <v>140</v>
      </c>
      <c r="E13" s="19"/>
      <c r="F13" s="19"/>
      <c r="G13" s="19">
        <v>100</v>
      </c>
      <c r="H13" s="19"/>
      <c r="I13" s="19"/>
      <c r="J13" s="15">
        <f t="shared" si="0"/>
        <v>240</v>
      </c>
      <c r="K13" s="24">
        <v>17280</v>
      </c>
      <c r="L13" s="24">
        <f t="shared" si="1"/>
        <v>3456</v>
      </c>
      <c r="M13" s="24">
        <f t="shared" si="2"/>
        <v>4320</v>
      </c>
      <c r="N13" s="24">
        <f t="shared" si="3"/>
        <v>25056</v>
      </c>
      <c r="O13" s="24">
        <f t="shared" si="4"/>
        <v>345.6</v>
      </c>
    </row>
    <row r="15" spans="1:15" s="11" customFormat="1">
      <c r="D15" s="20"/>
      <c r="E15" s="20"/>
      <c r="F15" s="20"/>
      <c r="G15" s="20"/>
      <c r="H15" s="20"/>
      <c r="I15" s="20"/>
      <c r="J15" s="21"/>
      <c r="K15" s="27"/>
      <c r="L15" s="27"/>
      <c r="M15" s="27"/>
      <c r="N15" s="27"/>
      <c r="O15" s="27"/>
    </row>
  </sheetData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&amp;RGARA VISCOELASTICI 14FAR006/2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lotti 14FAR006,2</vt:lpstr>
      <vt:lpstr>'lotti 14FAR006,2'!Area_stampa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2017-04-03T11:53:51Z</dcterms:modified>
</cp:coreProperties>
</file>